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leitung" sheetId="1" r:id="rId5"/>
    <sheet state="visible" name="Checkliste" sheetId="2" r:id="rId6"/>
    <sheet state="visible" name="Übersicht" sheetId="3" r:id="rId7"/>
  </sheets>
  <definedNames>
    <definedName hidden="1" localSheetId="1" name="_xlnm._FilterDatabase">Checkliste!$A$1:$I$24</definedName>
  </definedNames>
  <calcPr/>
</workbook>
</file>

<file path=xl/sharedStrings.xml><?xml version="1.0" encoding="utf-8"?>
<sst xmlns="http://schemas.openxmlformats.org/spreadsheetml/2006/main" count="162" uniqueCount="108">
  <si>
    <t>Due-Diligence-Checkliste: Revenue Plausibility Check</t>
  </si>
  <si>
    <t>Bearbeitungsstand je Block</t>
  </si>
  <si>
    <t>Block</t>
  </si>
  <si>
    <t>Anleitung zur Nutzung dieser Arbeitsmappe</t>
  </si>
  <si>
    <t>Diese Arbeitsmappe listet alle Prüfpunkte, die im Rahmen einer Revenue-Plausibilisierung</t>
  </si>
  <si>
    <t>Nr.</t>
  </si>
  <si>
    <t>Kriterium</t>
  </si>
  <si>
    <t>Beschreibung / Was wird geprüft</t>
  </si>
  <si>
    <t>Beispiel</t>
  </si>
  <si>
    <t>Status</t>
  </si>
  <si>
    <t>Geprüft von</t>
  </si>
  <si>
    <t>Datum</t>
  </si>
  <si>
    <t>Kommentar</t>
  </si>
  <si>
    <t>1. Project Setup</t>
  </si>
  <si>
    <t>Anzahl Punkte</t>
  </si>
  <si>
    <t>Geprüft</t>
  </si>
  <si>
    <t>In Prüfung</t>
  </si>
  <si>
    <t>Offen</t>
  </si>
  <si>
    <t>Nicht anwendbar</t>
  </si>
  <si>
    <t>% Geprüft</t>
  </si>
  <si>
    <t>(Kapitel 1-3) und eines vollständigen Erlösaudits als Komplettpräsentation (Kapitel 4)</t>
  </si>
  <si>
    <t>typischerweise geprüft werden.</t>
  </si>
  <si>
    <t>Tabellenblatt 'Checkliste':</t>
  </si>
  <si>
    <t>- Spalten A-E (Block, Nr., Kriterium, Beschreibung, Beispiel) sind die Vorlage und</t>
  </si>
  <si>
    <t xml:space="preserve">  sollten je Projekt inhaltlich nicht verändert werden.</t>
  </si>
  <si>
    <t>- Spalten F-I (Status, Geprüft von, Datum, Kommentar) sind pro Projekt auszufüllen:</t>
  </si>
  <si>
    <t xml:space="preserve">    Status:      Dropdown - Offen / In Prüfung / Geprüft / Nicht anwendbar</t>
  </si>
  <si>
    <t xml:space="preserve">    Geprüft von: Kürzel oder Name der prüfenden Person</t>
  </si>
  <si>
    <t xml:space="preserve">    Datum:       Datum der Prüfung</t>
  </si>
  <si>
    <t xml:space="preserve">    Kommentar:   Projektspezifische Anmerkung, Abweichung oder Verweis</t>
  </si>
  <si>
    <t>Tabellenblatt 'Übersicht': automatische Auswertung des Bearbeitungsstands je Block</t>
  </si>
  <si>
    <t>(aktualisiert sich automatisch über Formeln, sobald der Status in der Checkliste</t>
  </si>
  <si>
    <t>gepflegt wird).</t>
  </si>
  <si>
    <t>Erzeugungsvolumen-Plausibilität</t>
  </si>
  <si>
    <t>Angaben ohne Gewähr auf Vollständigkeit und Richtigkeit</t>
  </si>
  <si>
    <t>Abgleich des modellierten Jahresertrags (MWh/a) gegen die erwartete Ausbeute der Anlage (kWp/MWp) für den jeweiligen Standort, meist über einen Vergleich mit einer unabhängigen Wetter-/Ertragsdatenquelle (z. B. MERRA-2). Geprüft werden Produktionsprofil und Gesamtjahresertrag anhand von Korrelation und RMSE.</t>
  </si>
  <si>
    <t>~26 MWp PV-Anlage liefert im Modell ca. 25.400 MWh/a; Abgleich mit MERRA-2 (Referenz ca. 27.000 MWh/a bei 11% Verlust) zeigt hohe Korrelation (P50 ≈ 0,97) und geringe Abweichung (RMSE ≈ 365 MWh).</t>
  </si>
  <si>
    <t>www.phelas.com</t>
  </si>
  <si>
    <t>Degradation</t>
  </si>
  <si>
    <t>Prüfung, ob und wie eine Ertragsdegradation über die Projektlaufzeit im Erzeugungsprofil berücksichtigt wurde (Startwert, Endwert, Verlauf).</t>
  </si>
  <si>
    <t>Jahresertrag sinkt planmäßig von ca. 26.100 MWh (Jahr 1) auf ca. 24.650 MWh (Jahr 30) – entspricht ca. 0,4–0,5% p.a. Degradation.</t>
  </si>
  <si>
    <t>Konsistenz Marktpreiskurven &amp; Erzeugungsdaten</t>
  </si>
  <si>
    <t>Abgleich, ob Marktpreiskurven und Erzeugungsdaten auf demselben Wetterjahr basieren, sowie Prüfung der unterstellten Preissteigerung (Inflation p. a.).</t>
  </si>
  <si>
    <t>Erzeugungsprofil und Marktpreiskurven basieren beide auf Wetterjahr 2024; Preisannahmen mit 2% p.a. inflationiert.</t>
  </si>
  <si>
    <t>Technische Parameter &amp; Modellierungszeitraum</t>
  </si>
  <si>
    <t>Review der im Input Summary hinterlegten technischen Parameter (Anlagenkonfiguration, Netzanbindung/-einspeisung, Speicherbetriebsmodus) sowie des betrachteten Zeitraums.</t>
  </si>
  <si>
    <t>System als 'Green Storage Asset' ohne Netzeinspeisung, Modellierungszeitraum 2027–2056 (30 Jahre).</t>
  </si>
  <si>
    <t>Stand: 04.09.2026 - version1</t>
  </si>
  <si>
    <t>Scope-Abgrenzung</t>
  </si>
  <si>
    <t>Klarstellung, dass die Prüfung ausschließlich die Revenue-Seite betrifft und nicht die Finanzmodellierung (CAPEX/OPEX, Finanzierungsstruktur), die separat erfolgt.</t>
  </si>
  <si>
    <t>Report weist explizit darauf hin, dass CAPEX/OPEX und Finanzierung im separaten Financial Model des Kunden abgebildet werden.</t>
  </si>
  <si>
    <t>Ramp-Rate-Modellierung</t>
  </si>
  <si>
    <t>Prüfung, ob Ramp-Raten konservativ angesetzt wurden, inkl. Einschätzung, ob die gewählte Granularität (z. B. 15-Min-Werte) den Ramp-Rate-Effekt eher über- oder unterschätzt.</t>
  </si>
  <si>
    <t>Ramp-Rate von 16,67 min bei 15-Min-Modellgranularität führt zu konservativer (eher überschätzter) Abbildung des negativen Effekts auf die Erlöse.</t>
  </si>
  <si>
    <t>2. Market Data</t>
  </si>
  <si>
    <t>Szenarioauswahl</t>
  </si>
  <si>
    <t>Welches Marktpreisszenario (konservativ/zentral/optimistisch) wurde verwendet, und ist die Wahl im Hinblick auf Negativpreisstunden, Capture-Preise und Day-Ahead-Preise plausibel? Methodische Prüfung enthaltener Intraday-Daten.</t>
  </si>
  <si>
    <t>'Central Scenario' verwendet; Intraday-Preise historisch als moderate Schwankung um Day-Ahead-Preise hergeleitet.</t>
  </si>
  <si>
    <t>Abgleich mit regulatorischen Referenzwerten</t>
  </si>
  <si>
    <t>Bei EEG-/Förderregime-relevanten Projekten: Abgleich der reinen PV-/Erzeugungserlöse mit dem anzulegenden Wert bzw. vergleichbaren regulatorischen Referenzgrößen.</t>
  </si>
  <si>
    <t>PV-Erlöse liegen überwiegend im EEG-Korridor des anzulegenden Werts (ca. 4–5,5 ct/kWh).</t>
  </si>
  <si>
    <t>Förder-/Marktprämienmechanismus</t>
  </si>
  <si>
    <t>Prüfung, ob das Marktprämienmodell (Strike-Preis, Zeitpunkt der Marktzulassung, Regelungen zu Negativstunden) regulatorisch korrekt und projektspezifisch abgebildet ist.</t>
  </si>
  <si>
    <t>EEG-Strike-Preis 45,95 €/MWh, 0h Marktprämienzahlung während Negativpreisstunden – korrekt gemäß Regulatorik für nach 1.1.2023 bezuschlagte Anlagen.</t>
  </si>
  <si>
    <t>Abgleich mit Marktteilnehmern</t>
  </si>
  <si>
    <t>Vergleich der Modellergebnisse mit real erzielten Erlösen anderer Marktteilnehmer (z. B. Direktvermarkter), um die Größenordnung zu validieren.</t>
  </si>
  <si>
    <t>Vergleich mit gemeldeten Erlösen von Direktvermarktern zeigt hohe Übereinstimmung mit den Szenario-Erlösen.</t>
  </si>
  <si>
    <t>Dokumentation/Quellenverweis</t>
  </si>
  <si>
    <t>Verweis auf die zugrunde liegende Marktszenario-Dokumentation.</t>
  </si>
  <si>
    <t>Verweis auf begleitende Publikation, z. B. 'Q1 2026 Market Scenarios'.</t>
  </si>
  <si>
    <t>3. Trading Model Validation</t>
  </si>
  <si>
    <t>Benchmarking gegen geprüfte Referenzdaten</t>
  </si>
  <si>
    <t>Abgleich der Optimierungsergebnisse mit testierten/geprüften Portfolioberichten anerkannter Marktteilnehmer, inkl. Einschätzung ob das Modell eher konservativ oder aggressiv liegt.</t>
  </si>
  <si>
    <t>Abgleich mit KPMG-testiertem Portfoliobericht eines etablierten Traders zeigt hohe Übereinstimmung, Tendenz zu konservativen Schätzungen.</t>
  </si>
  <si>
    <t>Kennzahlen-Abgleich</t>
  </si>
  <si>
    <t>Abgleich charakteristischer Kennzahlen (Min-/Max-Spannen, Zyklen, Duration/Spread) zwischen Referenzdaten und Modellparametern zur Kalibrierungsprüfung.</t>
  </si>
  <si>
    <t>Referenz-Min-Max-Spanne bildet sich plausibel auf angenommene Duration-Spanne von 0,9–1,5h ab.</t>
  </si>
  <si>
    <t>Verweis auf die zugrunde liegende Modellbeschreibung inkl. Versionsstand.</t>
  </si>
  <si>
    <t>Verweis auf 'Catalyst Model Description', Version 4, Stand August 2026.</t>
  </si>
  <si>
    <t>4. Erlösaudit Komplettpräsentation</t>
  </si>
  <si>
    <t>Formaler Auditrahmen</t>
  </si>
  <si>
    <t>Eindeutige Auditnummer und Versionierung, Angabe von Auftraggeber, Ansprechpartner, Ersteller und Datum sowie Sign-off je Prüfbereich, inkl. Haftungsausschluss und Forward-Looking-Statement.</t>
  </si>
  <si>
    <t>Auditnummer 'PRJ4-1-082026-var01' mit Kunden-/Ansprechpartnerangabe und je Prüfbereich Vermerk 'geprüft, [Kürzel], [Datum]'.</t>
  </si>
  <si>
    <t>Prüfüberblick/Navigationsstruktur</t>
  </si>
  <si>
    <t>Übersichtsseite, die pro Themenblock (Erlöse, Energiemengen, Marktdaten/Erzeugung, Modell/Benchmarks) zusammenfasst, was dargestellt und was geprüft wurde, mit Gesamtfazit zur Plausibilität.</t>
  </si>
  <si>
    <t>Matrix mit vier Spalten je Themenblock ('es wird dargestellt'/'es wird geprüft') und zusammenfassendem Fazit.</t>
  </si>
  <si>
    <t>Executive Summary mit quantifizierten Ergebnissen</t>
  </si>
  <si>
    <t>Headline-Zahlen zum wirtschaftlichen Ergebnis, Aufschlüsselung der Erlösquellen, benannte nicht betrachtete Zusatzerlöse als Upside, Einschätzung zur Konservativität der Annahmen.</t>
  </si>
  <si>
    <t>'Zusatzerlös über 20 Jahre von rund 15 Mio. €, DA/ID/Virtual-Cycling berücksichtigt, Regelleistungserlöse nicht betrachtet (mögliche Upside).'</t>
  </si>
  <si>
    <t>Detaillierte Jahres-Erlöstabelle</t>
  </si>
  <si>
    <t>Vollständige Erlösaufstellung über die gesamte Projektlaufzeit nach Erlösquelle (z. B. DA, ID, Virtual Cycling) sowie normalisierte Kennzahlen (€/MWh, €/MW).</t>
  </si>
  <si>
    <t>Tabelle mit einer Zeile je Erlösquelle und einer Spalte je Betriebsjahr, plus Zusammenfassungszeile 'Profit in €/MWh'.</t>
  </si>
  <si>
    <t>Realitäts-Check gegen aktuelle Marktdaten</t>
  </si>
  <si>
    <t>Ergänzend zur Wetterjahr-Korrelation: Spiegelung des Ergebnisses gegen tatsächlich beobachtete, jüngere Marktdaten inkl. kurzer Trendeinschätzung.</t>
  </si>
  <si>
    <t>Vergleichbarer Speicher hätte im Referenzjahr real ca. 75–80 €/MWh erwirtschaftet; aktuelle Daten deuten auf steigende Preise/Spreads hin.</t>
  </si>
  <si>
    <t>Vollständige Energie-/Technik-Bilanz</t>
  </si>
  <si>
    <t>Tabellarische Darstellung des gesamten Energieflusses (Erzeugung, Abregelung, Direktvermarktung, Ladung, Verluste, Verkauf je Markt) sowie aller technischen Parameter inkl. berechneter Kennzahlen (Zyklenzahl, Degradation).</t>
  </si>
  <si>
    <t>Flusstabelle Jahreserzeugung bis Verkauf je Markt, plus Parametertabelle (Leistung, Speicherdauer, Wirkungsgrade, Restkapazität, Zyklenzahl p.a.).</t>
  </si>
  <si>
    <t>Transparenz-Kapitel zum Optimierungsmodell</t>
  </si>
  <si>
    <t>Erklärung, welche Märkte/Erlösquellen das Modell abbilden kann, welche Parameter konfigurierbar sind, wie Zielfunktion/Solver arbeiten, inkl. expliziter Modellgrenzen (was bewusst nicht abgebildet wird).</t>
  </si>
  <si>
    <t>Übersicht simulierbarer Märkte (DA, ID, Marktprämie, FCR/aFRR) sowie Liste ausgeschlossener Effekte mit Einordnung als konservativ.</t>
  </si>
  <si>
    <t>Mehrfaches externes Benchmarking</t>
  </si>
  <si>
    <t>Statt eines einzelnen Abgleichs: mehrere unabhängige, reale Backtest-Quellen für unterschiedliche Anlagenkonfigurationen auf Monatsbasis gegenübergestellt.</t>
  </si>
  <si>
    <t>Zwei Vergleichstabellen mit Monatswerten (Co-Location-Setup vs. Standalone-Setup) je gegen einen realen Backtest, mit Einordnung ob im/über/unter Korridor.</t>
  </si>
  <si>
    <t>Referenzen/Vertrauensbildung</t>
  </si>
  <si>
    <t>Abschließender Hinweis auf weitere namhafte Nutzer der Plattform bzw. Kontaktinformationen als Vertrauens- und Vertriebsinstrument.</t>
  </si>
  <si>
    <t>Referenzseite mit Logos weiterer Kunden aus Projektentwicklung/IPP-Bereich sowie Abschlussseite mit Firmenkontakt.</t>
  </si>
  <si>
    <t>Gesamt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</si>
</sst>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.mm\.yyyy"/>
  </numFmts>
  <fonts count="11">
    <font>
      <sz val="11.0"/>
      <color theme="1"/>
      <name val="Calibri"/>
      <scheme val="minor"/>
    </font>
    <font>
      <b/>
      <sz val="16.0"/>
      <color rgb="FF1E2761"/>
      <name val="Arial"/>
    </font>
    <font>
      <b/>
      <sz val="12.0"/>
      <color rgb="FF1E2761"/>
      <name val="Arial"/>
    </font>
    <font>
      <b/>
      <sz val="11.0"/>
      <color rgb="FFFFFFFF"/>
      <name val="Arial"/>
    </font>
    <font>
      <sz val="11.0"/>
      <color theme="1"/>
      <name val="Arial"/>
    </font>
    <font>
      <sz val="10.0"/>
      <color theme="1"/>
      <name val="Arial"/>
    </font>
    <font>
      <b/>
      <color theme="1"/>
      <name val="Arial"/>
    </font>
    <font>
      <sz val="11.0"/>
      <color theme="1"/>
      <name val="Calibri"/>
    </font>
    <font>
      <b/>
      <u/>
      <color rgb="FF0000FF"/>
      <name val="Arial"/>
    </font>
    <font>
      <color theme="1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E2761"/>
        <bgColor rgb="FF1E2761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left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0" fillId="0" fontId="4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3" fontId="5" numFmtId="0" xfId="0" applyAlignment="1" applyBorder="1" applyFill="1" applyFon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0" fillId="0" fontId="6" numFmtId="0" xfId="0" applyAlignment="1" applyFont="1">
      <alignment readingOrder="0"/>
    </xf>
    <xf borderId="1" fillId="0" fontId="7" numFmtId="0" xfId="0" applyAlignment="1" applyBorder="1" applyFont="1">
      <alignment horizontal="center" shrinkToFit="0" vertical="bottom" wrapText="0"/>
    </xf>
    <xf borderId="1" fillId="0" fontId="5" numFmtId="164" xfId="0" applyAlignment="1" applyBorder="1" applyFont="1" applyNumberFormat="1">
      <alignment shrinkToFit="0" vertical="top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1" fillId="4" fontId="5" numFmtId="0" xfId="0" applyAlignment="1" applyBorder="1" applyFill="1" applyFont="1">
      <alignment shrinkToFit="0" vertical="top" wrapText="1"/>
    </xf>
    <xf borderId="1" fillId="0" fontId="7" numFmtId="9" xfId="0" applyAlignment="1" applyBorder="1" applyFont="1" applyNumberFormat="1">
      <alignment horizontal="center" shrinkToFit="0" vertical="bottom" wrapText="0"/>
    </xf>
    <xf borderId="1" fillId="5" fontId="5" numFmtId="0" xfId="0" applyAlignment="1" applyBorder="1" applyFill="1" applyFont="1">
      <alignment shrinkToFit="0" vertical="top" wrapText="1"/>
    </xf>
    <xf borderId="1" fillId="6" fontId="5" numFmtId="0" xfId="0" applyAlignment="1" applyBorder="1" applyFill="1" applyFont="1">
      <alignment shrinkToFit="0" vertical="top" wrapText="1"/>
    </xf>
    <xf borderId="1" fillId="0" fontId="10" numFmtId="0" xfId="0" applyAlignment="1" applyBorder="1" applyFont="1">
      <alignment shrinkToFit="0" vertical="bottom" wrapText="0"/>
    </xf>
    <xf borderId="1" fillId="0" fontId="10" numFmtId="0" xfId="0" applyAlignment="1" applyBorder="1" applyFont="1">
      <alignment horizontal="center" shrinkToFit="0" vertical="bottom" wrapText="0"/>
    </xf>
    <xf borderId="1" fillId="0" fontId="10" numFmtId="9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3">
    <dxf>
      <font/>
      <fill>
        <patternFill patternType="solid">
          <fgColor rgb="FFC6E0B4"/>
          <bgColor rgb="FFC6E0B4"/>
        </patternFill>
      </fill>
      <border/>
    </dxf>
    <dxf>
      <font/>
      <fill>
        <patternFill patternType="solid">
          <fgColor rgb="FFFFE699"/>
          <bgColor rgb="FFFFE699"/>
        </patternFill>
      </fill>
      <border/>
    </dxf>
    <dxf>
      <font/>
      <fill>
        <patternFill patternType="solid">
          <fgColor rgb="FFF8CBAD"/>
          <bgColor rgb="FFF8CBA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helas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phelas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phelas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95.0"/>
    <col customWidth="1" min="3" max="26" width="8.71"/>
  </cols>
  <sheetData>
    <row r="2">
      <c r="B2" s="1" t="s">
        <v>0</v>
      </c>
    </row>
    <row r="3">
      <c r="B3" s="2" t="s">
        <v>3</v>
      </c>
    </row>
    <row r="5">
      <c r="B5" s="5" t="s">
        <v>4</v>
      </c>
    </row>
    <row r="6">
      <c r="B6" s="5" t="s">
        <v>20</v>
      </c>
    </row>
    <row r="7">
      <c r="B7" s="5" t="s">
        <v>21</v>
      </c>
    </row>
    <row r="8">
      <c r="B8" s="5"/>
    </row>
    <row r="9">
      <c r="B9" s="5" t="s">
        <v>22</v>
      </c>
    </row>
    <row r="10">
      <c r="B10" s="5" t="s">
        <v>23</v>
      </c>
    </row>
    <row r="11">
      <c r="B11" s="5" t="s">
        <v>24</v>
      </c>
    </row>
    <row r="12">
      <c r="B12" s="5" t="s">
        <v>25</v>
      </c>
    </row>
    <row r="13">
      <c r="B13" s="5" t="s">
        <v>26</v>
      </c>
    </row>
    <row r="14">
      <c r="B14" s="5" t="s">
        <v>27</v>
      </c>
    </row>
    <row r="15">
      <c r="B15" s="5" t="s">
        <v>28</v>
      </c>
    </row>
    <row r="16">
      <c r="B16" s="5" t="s">
        <v>29</v>
      </c>
    </row>
    <row r="17">
      <c r="B17" s="5"/>
    </row>
    <row r="18">
      <c r="B18" s="5" t="s">
        <v>30</v>
      </c>
    </row>
    <row r="19">
      <c r="B19" s="5" t="s">
        <v>31</v>
      </c>
    </row>
    <row r="20">
      <c r="B20" s="5" t="s">
        <v>32</v>
      </c>
    </row>
    <row r="21" ht="15.75" customHeight="1"/>
    <row r="22" ht="15.75" customHeight="1"/>
    <row r="23" ht="15.75" customHeight="1">
      <c r="B23" s="9" t="s">
        <v>34</v>
      </c>
    </row>
    <row r="24" ht="15.75" customHeight="1">
      <c r="B24" s="12" t="s">
        <v>37</v>
      </c>
    </row>
    <row r="25" ht="15.75" customHeight="1">
      <c r="B25" s="13" t="s">
        <v>47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4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0"/>
    <col customWidth="1" min="2" max="2" width="8.14"/>
    <col customWidth="1" min="3" max="3" width="32.43"/>
    <col customWidth="1" min="4" max="5" width="55.0"/>
    <col customWidth="1" min="6" max="6" width="16.0"/>
    <col customWidth="1" min="7" max="7" width="14.0"/>
    <col customWidth="1" min="8" max="8" width="12.0"/>
    <col customWidth="1" min="9" max="9" width="30.0"/>
    <col customWidth="1" min="10" max="26" width="8.71"/>
  </cols>
  <sheetData>
    <row r="1" ht="30.0" customHeight="1">
      <c r="A1" s="3" t="s">
        <v>2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</row>
    <row r="2" ht="60.0" customHeight="1">
      <c r="A2" s="7" t="s">
        <v>13</v>
      </c>
      <c r="B2" s="8">
        <v>1.0</v>
      </c>
      <c r="C2" s="8" t="s">
        <v>33</v>
      </c>
      <c r="D2" s="8" t="s">
        <v>35</v>
      </c>
      <c r="E2" s="8" t="s">
        <v>36</v>
      </c>
      <c r="F2" s="8" t="s">
        <v>17</v>
      </c>
      <c r="G2" s="8"/>
      <c r="H2" s="11"/>
      <c r="I2" s="8"/>
    </row>
    <row r="3" ht="60.0" customHeight="1">
      <c r="A3" s="7" t="s">
        <v>13</v>
      </c>
      <c r="B3" s="8">
        <v>2.0</v>
      </c>
      <c r="C3" s="8" t="s">
        <v>38</v>
      </c>
      <c r="D3" s="8" t="s">
        <v>39</v>
      </c>
      <c r="E3" s="8" t="s">
        <v>40</v>
      </c>
      <c r="F3" s="8" t="s">
        <v>17</v>
      </c>
      <c r="G3" s="8"/>
      <c r="H3" s="11"/>
      <c r="I3" s="8"/>
    </row>
    <row r="4" ht="60.0" customHeight="1">
      <c r="A4" s="7" t="s">
        <v>13</v>
      </c>
      <c r="B4" s="8">
        <v>3.0</v>
      </c>
      <c r="C4" s="8" t="s">
        <v>41</v>
      </c>
      <c r="D4" s="8" t="s">
        <v>42</v>
      </c>
      <c r="E4" s="8" t="s">
        <v>43</v>
      </c>
      <c r="F4" s="8" t="s">
        <v>17</v>
      </c>
      <c r="G4" s="8"/>
      <c r="H4" s="11"/>
      <c r="I4" s="8"/>
    </row>
    <row r="5" ht="60.0" customHeight="1">
      <c r="A5" s="7" t="s">
        <v>13</v>
      </c>
      <c r="B5" s="8">
        <v>4.0</v>
      </c>
      <c r="C5" s="8" t="s">
        <v>44</v>
      </c>
      <c r="D5" s="8" t="s">
        <v>45</v>
      </c>
      <c r="E5" s="8" t="s">
        <v>46</v>
      </c>
      <c r="F5" s="8" t="s">
        <v>17</v>
      </c>
      <c r="G5" s="8"/>
      <c r="H5" s="11"/>
      <c r="I5" s="8"/>
    </row>
    <row r="6" ht="60.0" customHeight="1">
      <c r="A6" s="7" t="s">
        <v>13</v>
      </c>
      <c r="B6" s="8">
        <v>5.0</v>
      </c>
      <c r="C6" s="8" t="s">
        <v>48</v>
      </c>
      <c r="D6" s="8" t="s">
        <v>49</v>
      </c>
      <c r="E6" s="8" t="s">
        <v>50</v>
      </c>
      <c r="F6" s="8" t="s">
        <v>17</v>
      </c>
      <c r="G6" s="8"/>
      <c r="H6" s="11"/>
      <c r="I6" s="8"/>
    </row>
    <row r="7" ht="60.0" customHeight="1">
      <c r="A7" s="7" t="s">
        <v>13</v>
      </c>
      <c r="B7" s="8">
        <v>6.0</v>
      </c>
      <c r="C7" s="8" t="s">
        <v>51</v>
      </c>
      <c r="D7" s="8" t="s">
        <v>52</v>
      </c>
      <c r="E7" s="8" t="s">
        <v>53</v>
      </c>
      <c r="F7" s="8" t="s">
        <v>17</v>
      </c>
      <c r="G7" s="8"/>
      <c r="H7" s="11"/>
      <c r="I7" s="8"/>
    </row>
    <row r="8" ht="60.0" customHeight="1">
      <c r="A8" s="14" t="s">
        <v>54</v>
      </c>
      <c r="B8" s="8">
        <v>1.0</v>
      </c>
      <c r="C8" s="8" t="s">
        <v>55</v>
      </c>
      <c r="D8" s="8" t="s">
        <v>56</v>
      </c>
      <c r="E8" s="8" t="s">
        <v>57</v>
      </c>
      <c r="F8" s="8" t="s">
        <v>17</v>
      </c>
      <c r="G8" s="8"/>
      <c r="H8" s="11"/>
      <c r="I8" s="8"/>
    </row>
    <row r="9" ht="60.0" customHeight="1">
      <c r="A9" s="14" t="s">
        <v>54</v>
      </c>
      <c r="B9" s="8">
        <v>2.0</v>
      </c>
      <c r="C9" s="8" t="s">
        <v>58</v>
      </c>
      <c r="D9" s="8" t="s">
        <v>59</v>
      </c>
      <c r="E9" s="8" t="s">
        <v>60</v>
      </c>
      <c r="F9" s="8" t="s">
        <v>17</v>
      </c>
      <c r="G9" s="8"/>
      <c r="H9" s="11"/>
      <c r="I9" s="8"/>
    </row>
    <row r="10" ht="60.0" customHeight="1">
      <c r="A10" s="14" t="s">
        <v>54</v>
      </c>
      <c r="B10" s="8">
        <v>3.0</v>
      </c>
      <c r="C10" s="8" t="s">
        <v>61</v>
      </c>
      <c r="D10" s="8" t="s">
        <v>62</v>
      </c>
      <c r="E10" s="8" t="s">
        <v>63</v>
      </c>
      <c r="F10" s="8" t="s">
        <v>17</v>
      </c>
      <c r="G10" s="8"/>
      <c r="H10" s="11"/>
      <c r="I10" s="8"/>
    </row>
    <row r="11" ht="60.0" customHeight="1">
      <c r="A11" s="14" t="s">
        <v>54</v>
      </c>
      <c r="B11" s="8">
        <v>4.0</v>
      </c>
      <c r="C11" s="8" t="s">
        <v>64</v>
      </c>
      <c r="D11" s="8" t="s">
        <v>65</v>
      </c>
      <c r="E11" s="8" t="s">
        <v>66</v>
      </c>
      <c r="F11" s="8" t="s">
        <v>17</v>
      </c>
      <c r="G11" s="8"/>
      <c r="H11" s="11"/>
      <c r="I11" s="8"/>
    </row>
    <row r="12" ht="60.0" customHeight="1">
      <c r="A12" s="14" t="s">
        <v>54</v>
      </c>
      <c r="B12" s="8">
        <v>5.0</v>
      </c>
      <c r="C12" s="8" t="s">
        <v>67</v>
      </c>
      <c r="D12" s="8" t="s">
        <v>68</v>
      </c>
      <c r="E12" s="8" t="s">
        <v>69</v>
      </c>
      <c r="F12" s="8" t="s">
        <v>17</v>
      </c>
      <c r="G12" s="8"/>
      <c r="H12" s="11"/>
      <c r="I12" s="8"/>
    </row>
    <row r="13" ht="60.0" customHeight="1">
      <c r="A13" s="16" t="s">
        <v>70</v>
      </c>
      <c r="B13" s="8">
        <v>1.0</v>
      </c>
      <c r="C13" s="8" t="s">
        <v>71</v>
      </c>
      <c r="D13" s="8" t="s">
        <v>72</v>
      </c>
      <c r="E13" s="8" t="s">
        <v>73</v>
      </c>
      <c r="F13" s="8" t="s">
        <v>17</v>
      </c>
      <c r="G13" s="8"/>
      <c r="H13" s="11"/>
      <c r="I13" s="8"/>
    </row>
    <row r="14" ht="60.0" customHeight="1">
      <c r="A14" s="16" t="s">
        <v>70</v>
      </c>
      <c r="B14" s="8">
        <v>2.0</v>
      </c>
      <c r="C14" s="8" t="s">
        <v>74</v>
      </c>
      <c r="D14" s="8" t="s">
        <v>75</v>
      </c>
      <c r="E14" s="8" t="s">
        <v>76</v>
      </c>
      <c r="F14" s="8" t="s">
        <v>17</v>
      </c>
      <c r="G14" s="8"/>
      <c r="H14" s="11"/>
      <c r="I14" s="8"/>
    </row>
    <row r="15" ht="60.0" customHeight="1">
      <c r="A15" s="16" t="s">
        <v>70</v>
      </c>
      <c r="B15" s="8">
        <v>3.0</v>
      </c>
      <c r="C15" s="8" t="s">
        <v>67</v>
      </c>
      <c r="D15" s="8" t="s">
        <v>77</v>
      </c>
      <c r="E15" s="8" t="s">
        <v>78</v>
      </c>
      <c r="F15" s="8" t="s">
        <v>17</v>
      </c>
      <c r="G15" s="8"/>
      <c r="H15" s="11"/>
      <c r="I15" s="8"/>
    </row>
    <row r="16" ht="60.0" customHeight="1">
      <c r="A16" s="17" t="s">
        <v>79</v>
      </c>
      <c r="B16" s="8">
        <v>1.0</v>
      </c>
      <c r="C16" s="8" t="s">
        <v>80</v>
      </c>
      <c r="D16" s="8" t="s">
        <v>81</v>
      </c>
      <c r="E16" s="8" t="s">
        <v>82</v>
      </c>
      <c r="F16" s="8" t="s">
        <v>17</v>
      </c>
      <c r="G16" s="8"/>
      <c r="H16" s="11"/>
      <c r="I16" s="8"/>
    </row>
    <row r="17" ht="60.0" customHeight="1">
      <c r="A17" s="17" t="s">
        <v>79</v>
      </c>
      <c r="B17" s="8">
        <v>2.0</v>
      </c>
      <c r="C17" s="8" t="s">
        <v>83</v>
      </c>
      <c r="D17" s="8" t="s">
        <v>84</v>
      </c>
      <c r="E17" s="8" t="s">
        <v>85</v>
      </c>
      <c r="F17" s="8" t="s">
        <v>17</v>
      </c>
      <c r="G17" s="8"/>
      <c r="H17" s="11"/>
      <c r="I17" s="8"/>
    </row>
    <row r="18" ht="60.0" customHeight="1">
      <c r="A18" s="17" t="s">
        <v>79</v>
      </c>
      <c r="B18" s="8">
        <v>3.0</v>
      </c>
      <c r="C18" s="8" t="s">
        <v>86</v>
      </c>
      <c r="D18" s="8" t="s">
        <v>87</v>
      </c>
      <c r="E18" s="8" t="s">
        <v>88</v>
      </c>
      <c r="F18" s="8" t="s">
        <v>17</v>
      </c>
      <c r="G18" s="8"/>
      <c r="H18" s="11"/>
      <c r="I18" s="8"/>
    </row>
    <row r="19" ht="60.0" customHeight="1">
      <c r="A19" s="17" t="s">
        <v>79</v>
      </c>
      <c r="B19" s="8">
        <v>4.0</v>
      </c>
      <c r="C19" s="8" t="s">
        <v>89</v>
      </c>
      <c r="D19" s="8" t="s">
        <v>90</v>
      </c>
      <c r="E19" s="8" t="s">
        <v>91</v>
      </c>
      <c r="F19" s="8" t="s">
        <v>17</v>
      </c>
      <c r="G19" s="8"/>
      <c r="H19" s="11"/>
      <c r="I19" s="8"/>
    </row>
    <row r="20" ht="60.0" customHeight="1">
      <c r="A20" s="17" t="s">
        <v>79</v>
      </c>
      <c r="B20" s="8">
        <v>5.0</v>
      </c>
      <c r="C20" s="8" t="s">
        <v>92</v>
      </c>
      <c r="D20" s="8" t="s">
        <v>93</v>
      </c>
      <c r="E20" s="8" t="s">
        <v>94</v>
      </c>
      <c r="F20" s="8" t="s">
        <v>17</v>
      </c>
      <c r="G20" s="8"/>
      <c r="H20" s="11"/>
      <c r="I20" s="8"/>
    </row>
    <row r="21" ht="60.0" customHeight="1">
      <c r="A21" s="17" t="s">
        <v>79</v>
      </c>
      <c r="B21" s="8">
        <v>6.0</v>
      </c>
      <c r="C21" s="8" t="s">
        <v>95</v>
      </c>
      <c r="D21" s="8" t="s">
        <v>96</v>
      </c>
      <c r="E21" s="8" t="s">
        <v>97</v>
      </c>
      <c r="F21" s="8" t="s">
        <v>17</v>
      </c>
      <c r="G21" s="8"/>
      <c r="H21" s="11"/>
      <c r="I21" s="8"/>
    </row>
    <row r="22" ht="60.0" customHeight="1">
      <c r="A22" s="17" t="s">
        <v>79</v>
      </c>
      <c r="B22" s="8">
        <v>7.0</v>
      </c>
      <c r="C22" s="8" t="s">
        <v>98</v>
      </c>
      <c r="D22" s="8" t="s">
        <v>99</v>
      </c>
      <c r="E22" s="8" t="s">
        <v>100</v>
      </c>
      <c r="F22" s="8" t="s">
        <v>17</v>
      </c>
      <c r="G22" s="8"/>
      <c r="H22" s="11"/>
      <c r="I22" s="8"/>
    </row>
    <row r="23" ht="60.0" customHeight="1">
      <c r="A23" s="17" t="s">
        <v>79</v>
      </c>
      <c r="B23" s="8">
        <v>8.0</v>
      </c>
      <c r="C23" s="8" t="s">
        <v>101</v>
      </c>
      <c r="D23" s="8" t="s">
        <v>102</v>
      </c>
      <c r="E23" s="8" t="s">
        <v>103</v>
      </c>
      <c r="F23" s="8" t="s">
        <v>17</v>
      </c>
      <c r="G23" s="8"/>
      <c r="H23" s="11"/>
      <c r="I23" s="8"/>
    </row>
    <row r="24" ht="60.0" customHeight="1">
      <c r="A24" s="17" t="s">
        <v>79</v>
      </c>
      <c r="B24" s="8">
        <v>9.0</v>
      </c>
      <c r="C24" s="8" t="s">
        <v>104</v>
      </c>
      <c r="D24" s="8" t="s">
        <v>105</v>
      </c>
      <c r="E24" s="8" t="s">
        <v>106</v>
      </c>
      <c r="F24" s="8" t="s">
        <v>17</v>
      </c>
      <c r="G24" s="8"/>
      <c r="H24" s="11"/>
      <c r="I24" s="8"/>
    </row>
    <row r="25" ht="15.75" customHeight="1"/>
    <row r="26" ht="15.75" customHeight="1">
      <c r="A26" s="9" t="s">
        <v>34</v>
      </c>
    </row>
    <row r="27" ht="15.75" customHeight="1">
      <c r="A27" s="12" t="s">
        <v>37</v>
      </c>
    </row>
    <row r="28" ht="15.75" customHeight="1">
      <c r="A28" s="13" t="s">
        <v>47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24"/>
  <conditionalFormatting sqref="F2:F24">
    <cfRule type="cellIs" dxfId="0" priority="1" operator="equal">
      <formula>"Geprüft"</formula>
    </cfRule>
  </conditionalFormatting>
  <conditionalFormatting sqref="F2:F24">
    <cfRule type="cellIs" dxfId="1" priority="2" operator="equal">
      <formula>"In Prüfung"</formula>
    </cfRule>
  </conditionalFormatting>
  <conditionalFormatting sqref="F2:F24">
    <cfRule type="cellIs" dxfId="2" priority="3" operator="equal">
      <formula>"Offen"</formula>
    </cfRule>
  </conditionalFormatting>
  <dataValidations>
    <dataValidation type="list" allowBlank="1" sqref="F2:F24">
      <formula1>"Offen,In Prüfung,Geprüft,Nicht anwendbar"</formula1>
    </dataValidation>
  </dataValidations>
  <hyperlinks>
    <hyperlink r:id="rId1" ref="A27"/>
  </hyperlinks>
  <printOptions/>
  <pageMargins bottom="1.0" footer="0.0" header="0.0" left="0.75" right="0.75" top="1.0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2.0"/>
    <col customWidth="1" min="3" max="3" width="13.0"/>
    <col customWidth="1" min="4" max="4" width="10.0"/>
    <col customWidth="1" min="5" max="5" width="11.0"/>
    <col customWidth="1" min="6" max="6" width="9.0"/>
    <col customWidth="1" min="7" max="7" width="15.0"/>
    <col customWidth="1" min="8" max="8" width="11.0"/>
    <col customWidth="1" min="9" max="26" width="8.71"/>
  </cols>
  <sheetData>
    <row r="2">
      <c r="B2" s="1" t="s">
        <v>1</v>
      </c>
    </row>
    <row r="4">
      <c r="B4" s="4" t="s">
        <v>2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</row>
    <row r="5">
      <c r="B5" s="6" t="s">
        <v>13</v>
      </c>
      <c r="C5" s="10">
        <f>COUNTIF(Checkliste!$A$2:$A$24,B5)</f>
        <v>6</v>
      </c>
      <c r="D5" s="10">
        <f>COUNTIFS(Checkliste!$A$2:$A$24,B5,Checkliste!$F$2:$F$24,"Geprüft")</f>
        <v>0</v>
      </c>
      <c r="E5" s="10">
        <f>COUNTIFS(Checkliste!$A$2:$A$24,B5,Checkliste!$F$2:$F$24,"In Prüfung")</f>
        <v>0</v>
      </c>
      <c r="F5" s="10">
        <f>COUNTIFS(Checkliste!$A$2:$A$24,B5,Checkliste!$F$2:$F$24,"Offen")</f>
        <v>6</v>
      </c>
      <c r="G5" s="10">
        <f>COUNTIFS(Checkliste!$A$2:$A$24,B5,Checkliste!$F$2:$F$24,"Nicht anwendbar")</f>
        <v>0</v>
      </c>
      <c r="H5" s="15">
        <f t="shared" ref="H5:H9" si="1">IFERROR(D5/C5,0)</f>
        <v>0</v>
      </c>
    </row>
    <row r="6">
      <c r="B6" s="6" t="s">
        <v>54</v>
      </c>
      <c r="C6" s="10">
        <f>COUNTIF(Checkliste!$A$2:$A$24,B6)</f>
        <v>5</v>
      </c>
      <c r="D6" s="10">
        <f>COUNTIFS(Checkliste!$A$2:$A$24,B6,Checkliste!$F$2:$F$24,"Geprüft")</f>
        <v>0</v>
      </c>
      <c r="E6" s="10">
        <f>COUNTIFS(Checkliste!$A$2:$A$24,B6,Checkliste!$F$2:$F$24,"In Prüfung")</f>
        <v>0</v>
      </c>
      <c r="F6" s="10">
        <f>COUNTIFS(Checkliste!$A$2:$A$24,B6,Checkliste!$F$2:$F$24,"Offen")</f>
        <v>5</v>
      </c>
      <c r="G6" s="10">
        <f>COUNTIFS(Checkliste!$A$2:$A$24,B6,Checkliste!$F$2:$F$24,"Nicht anwendbar")</f>
        <v>0</v>
      </c>
      <c r="H6" s="15">
        <f t="shared" si="1"/>
        <v>0</v>
      </c>
    </row>
    <row r="7">
      <c r="B7" s="6" t="s">
        <v>70</v>
      </c>
      <c r="C7" s="10">
        <f>COUNTIF(Checkliste!$A$2:$A$24,B7)</f>
        <v>3</v>
      </c>
      <c r="D7" s="10">
        <f>COUNTIFS(Checkliste!$A$2:$A$24,B7,Checkliste!$F$2:$F$24,"Geprüft")</f>
        <v>0</v>
      </c>
      <c r="E7" s="10">
        <f>COUNTIFS(Checkliste!$A$2:$A$24,B7,Checkliste!$F$2:$F$24,"In Prüfung")</f>
        <v>0</v>
      </c>
      <c r="F7" s="10">
        <f>COUNTIFS(Checkliste!$A$2:$A$24,B7,Checkliste!$F$2:$F$24,"Offen")</f>
        <v>3</v>
      </c>
      <c r="G7" s="10">
        <f>COUNTIFS(Checkliste!$A$2:$A$24,B7,Checkliste!$F$2:$F$24,"Nicht anwendbar")</f>
        <v>0</v>
      </c>
      <c r="H7" s="15">
        <f t="shared" si="1"/>
        <v>0</v>
      </c>
    </row>
    <row r="8">
      <c r="B8" s="6" t="s">
        <v>79</v>
      </c>
      <c r="C8" s="10">
        <f>COUNTIF(Checkliste!$A$2:$A$24,B8)</f>
        <v>9</v>
      </c>
      <c r="D8" s="10">
        <f>COUNTIFS(Checkliste!$A$2:$A$24,B8,Checkliste!$F$2:$F$24,"Geprüft")</f>
        <v>0</v>
      </c>
      <c r="E8" s="10">
        <f>COUNTIFS(Checkliste!$A$2:$A$24,B8,Checkliste!$F$2:$F$24,"In Prüfung")</f>
        <v>0</v>
      </c>
      <c r="F8" s="10">
        <f>COUNTIFS(Checkliste!$A$2:$A$24,B8,Checkliste!$F$2:$F$24,"Offen")</f>
        <v>9</v>
      </c>
      <c r="G8" s="10">
        <f>COUNTIFS(Checkliste!$A$2:$A$24,B8,Checkliste!$F$2:$F$24,"Nicht anwendbar")</f>
        <v>0</v>
      </c>
      <c r="H8" s="15">
        <f t="shared" si="1"/>
        <v>0</v>
      </c>
    </row>
    <row r="9">
      <c r="B9" s="18" t="s">
        <v>107</v>
      </c>
      <c r="C9" s="19">
        <f t="shared" ref="C9:G9" si="2">SUM(C5:C8)</f>
        <v>23</v>
      </c>
      <c r="D9" s="19">
        <f t="shared" si="2"/>
        <v>0</v>
      </c>
      <c r="E9" s="19">
        <f t="shared" si="2"/>
        <v>0</v>
      </c>
      <c r="F9" s="19">
        <f t="shared" si="2"/>
        <v>23</v>
      </c>
      <c r="G9" s="19">
        <f t="shared" si="2"/>
        <v>0</v>
      </c>
      <c r="H9" s="20">
        <f t="shared" si="1"/>
        <v>0</v>
      </c>
    </row>
    <row r="11">
      <c r="B11" s="9" t="s">
        <v>34</v>
      </c>
    </row>
    <row r="12">
      <c r="B12" s="12" t="s">
        <v>37</v>
      </c>
    </row>
    <row r="13">
      <c r="B13" s="13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12"/>
  </hyperlinks>
  <printOptions/>
  <pageMargins bottom="1.0" footer="0.0" header="0.0" left="0.75" right="0.75" top="1.0"/>
  <pageSetup paperSize="9" orientation="portrait"/>
  <drawing r:id="rId2"/>
</worksheet>
</file>